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60" windowWidth="15480" windowHeight="5205" tabRatio="867" activeTab="0"/>
  </bookViews>
  <sheets>
    <sheet name="консолид.бюджет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<sst xmlns="http://schemas.openxmlformats.org/spreadsheetml/2006/main" count="36" uniqueCount="34">
  <si>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№ п/п</t>
  </si>
  <si>
    <t>исполнено</t>
  </si>
  <si>
    <t>Наименование доходов</t>
  </si>
  <si>
    <t>Денежные взыскания (штрафы)</t>
  </si>
  <si>
    <t>Налог на доходы физических лиц</t>
  </si>
  <si>
    <t xml:space="preserve">Государственная пошлина </t>
  </si>
  <si>
    <t>Земельный налог</t>
  </si>
  <si>
    <t>Итого по налоговым доходам</t>
  </si>
  <si>
    <t>Неналоговые доходы</t>
  </si>
  <si>
    <t>Итого по неналоговым доходам</t>
  </si>
  <si>
    <t>В С Е Г О</t>
  </si>
  <si>
    <t>Налоговые доходы</t>
  </si>
  <si>
    <t>Платежи при пользовании природными ресурсами</t>
  </si>
  <si>
    <t xml:space="preserve">план                                </t>
  </si>
  <si>
    <t>(в тыс.)</t>
  </si>
  <si>
    <t>налог на имущество физических лиц</t>
  </si>
  <si>
    <t>Прочие доходы от оказания платных услуг</t>
  </si>
  <si>
    <t>Акцизы на ГСМ</t>
  </si>
  <si>
    <t>годовой</t>
  </si>
  <si>
    <t>от              годового</t>
  </si>
  <si>
    <t>с начала      года</t>
  </si>
  <si>
    <t xml:space="preserve">%  исполнения        </t>
  </si>
  <si>
    <t>Единый налог на вмененный доход</t>
  </si>
  <si>
    <t>Прочие неналоговые доходы</t>
  </si>
  <si>
    <t>Налог, взимаемый в связи с применением патентной системы налогообложения</t>
  </si>
  <si>
    <t>Налог, взимаемый в связи с применением упрощенной системы налогообложения</t>
  </si>
  <si>
    <t>З.А.Рашидов</t>
  </si>
  <si>
    <t>Руководитель Финансового Управления Администрации МР "Табасаранский район" РД</t>
  </si>
  <si>
    <t xml:space="preserve">Единый сельскохозяйственный налог </t>
  </si>
  <si>
    <t>Доходы получаемые в виде арендной платы за земли и аренда имущества</t>
  </si>
  <si>
    <t xml:space="preserve">    Сведения</t>
  </si>
  <si>
    <t>за       декабрь    месяц</t>
  </si>
  <si>
    <t>Об исполнении доходов консолидированного бюджета МР "Табасаранский район" РД                                                                                               по собственным доходам за 2023 год.</t>
  </si>
  <si>
    <t>11.01.2024г.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</si>
</sst>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#,##0.0"/>
    <numFmt numFmtId="183" formatCode="[$-FC19]d\ mmmm\ yyyy\ &quot;г.&quot;"/>
    <numFmt numFmtId="184" formatCode="#,##0.000"/>
    <numFmt numFmtId="185" formatCode="0.000000000000000000000"/>
    <numFmt numFmtId="186" formatCode="#,##0.00&quot;р.&quot;"/>
    <numFmt numFmtId="187" formatCode="_-* #,##0.000_р_._-;\-* #,##0.000_р_._-;_-* &quot;-&quot;??_р_._-;_-@_-"/>
    <numFmt numFmtId="188" formatCode="_-* #,##0.0_р_._-;\-* #,##0.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>
      <alignment horizontal="left" wrapText="1" indent="2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0" fontId="0" fillId="0" borderId="13" xfId="0" applyBorder="1" applyAlignment="1">
      <alignment/>
    </xf>
    <xf numFmtId="182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182" fontId="0" fillId="0" borderId="16" xfId="0" applyNumberFormat="1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33" borderId="18" xfId="0" applyFill="1" applyBorder="1" applyAlignment="1">
      <alignment vertical="top" wrapText="1"/>
    </xf>
    <xf numFmtId="0" fontId="0" fillId="33" borderId="16" xfId="0" applyFill="1" applyBorder="1" applyAlignment="1">
      <alignment/>
    </xf>
    <xf numFmtId="0" fontId="0" fillId="33" borderId="13" xfId="0" applyFill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vertical="top" wrapText="1"/>
    </xf>
    <xf numFmtId="0" fontId="1" fillId="0" borderId="18" xfId="0" applyFont="1" applyBorder="1" applyAlignment="1">
      <alignment wrapText="1"/>
    </xf>
    <xf numFmtId="3" fontId="3" fillId="0" borderId="19" xfId="0" applyNumberFormat="1" applyFont="1" applyBorder="1" applyAlignment="1">
      <alignment horizontal="right"/>
    </xf>
    <xf numFmtId="0" fontId="3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8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right"/>
    </xf>
    <xf numFmtId="0" fontId="9" fillId="0" borderId="22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182" fontId="0" fillId="0" borderId="13" xfId="0" applyNumberFormat="1" applyBorder="1" applyAlignment="1">
      <alignment/>
    </xf>
    <xf numFmtId="0" fontId="9" fillId="0" borderId="12" xfId="0" applyFont="1" applyBorder="1" applyAlignment="1">
      <alignment vertical="top"/>
    </xf>
    <xf numFmtId="0" fontId="9" fillId="0" borderId="11" xfId="0" applyFont="1" applyBorder="1" applyAlignment="1">
      <alignment vertical="top" wrapText="1"/>
    </xf>
    <xf numFmtId="0" fontId="9" fillId="0" borderId="21" xfId="0" applyFont="1" applyBorder="1" applyAlignment="1">
      <alignment vertical="top"/>
    </xf>
    <xf numFmtId="0" fontId="9" fillId="0" borderId="22" xfId="0" applyFont="1" applyBorder="1" applyAlignment="1">
      <alignment/>
    </xf>
    <xf numFmtId="0" fontId="9" fillId="0" borderId="26" xfId="0" applyFont="1" applyBorder="1" applyAlignment="1">
      <alignment vertical="top"/>
    </xf>
    <xf numFmtId="0" fontId="9" fillId="0" borderId="27" xfId="0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8" fillId="0" borderId="28" xfId="0" applyFont="1" applyBorder="1" applyAlignment="1">
      <alignment horizontal="center" vertical="center" wrapText="1"/>
    </xf>
    <xf numFmtId="182" fontId="0" fillId="0" borderId="17" xfId="0" applyNumberFormat="1" applyBorder="1" applyAlignment="1">
      <alignment/>
    </xf>
    <xf numFmtId="182" fontId="0" fillId="0" borderId="29" xfId="0" applyNumberFormat="1" applyBorder="1" applyAlignment="1">
      <alignment/>
    </xf>
    <xf numFmtId="182" fontId="3" fillId="0" borderId="19" xfId="0" applyNumberFormat="1" applyFont="1" applyBorder="1" applyAlignment="1">
      <alignment horizontal="right"/>
    </xf>
    <xf numFmtId="182" fontId="3" fillId="0" borderId="18" xfId="0" applyNumberFormat="1" applyFont="1" applyBorder="1" applyAlignment="1">
      <alignment horizontal="center"/>
    </xf>
    <xf numFmtId="182" fontId="0" fillId="0" borderId="18" xfId="0" applyNumberFormat="1" applyBorder="1" applyAlignment="1">
      <alignment/>
    </xf>
    <xf numFmtId="182" fontId="2" fillId="0" borderId="30" xfId="0" applyNumberFormat="1" applyFont="1" applyBorder="1" applyAlignment="1">
      <alignment horizontal="right"/>
    </xf>
    <xf numFmtId="182" fontId="3" fillId="0" borderId="31" xfId="0" applyNumberFormat="1" applyFont="1" applyBorder="1" applyAlignment="1">
      <alignment horizontal="right"/>
    </xf>
    <xf numFmtId="182" fontId="35" fillId="0" borderId="14" xfId="0" applyNumberFormat="1" applyFont="1" applyBorder="1" applyAlignment="1">
      <alignment/>
    </xf>
    <xf numFmtId="182" fontId="0" fillId="0" borderId="32" xfId="0" applyNumberFormat="1" applyBorder="1" applyAlignment="1">
      <alignment/>
    </xf>
    <xf numFmtId="1" fontId="0" fillId="0" borderId="18" xfId="0" applyNumberFormat="1" applyBorder="1" applyAlignment="1">
      <alignment/>
    </xf>
    <xf numFmtId="1" fontId="3" fillId="0" borderId="33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182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82" fontId="3" fillId="0" borderId="0" xfId="0" applyNumberFormat="1" applyFont="1" applyBorder="1" applyAlignment="1">
      <alignment/>
    </xf>
    <xf numFmtId="182" fontId="35" fillId="0" borderId="0" xfId="0" applyNumberFormat="1" applyFont="1" applyBorder="1" applyAlignment="1">
      <alignment/>
    </xf>
    <xf numFmtId="4" fontId="2" fillId="0" borderId="14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3" fontId="3" fillId="0" borderId="31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/>
    </xf>
    <xf numFmtId="3" fontId="35" fillId="0" borderId="14" xfId="0" applyNumberFormat="1" applyFont="1" applyBorder="1" applyAlignment="1">
      <alignment/>
    </xf>
    <xf numFmtId="3" fontId="2" fillId="0" borderId="14" xfId="0" applyNumberFormat="1" applyFont="1" applyBorder="1" applyAlignment="1">
      <alignment horizontal="right"/>
    </xf>
    <xf numFmtId="3" fontId="2" fillId="0" borderId="30" xfId="0" applyNumberFormat="1" applyFont="1" applyBorder="1" applyAlignment="1">
      <alignment horizontal="right"/>
    </xf>
    <xf numFmtId="4" fontId="0" fillId="0" borderId="18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5" xfId="0" applyNumberFormat="1" applyBorder="1" applyAlignment="1">
      <alignment horizontal="right"/>
    </xf>
    <xf numFmtId="4" fontId="0" fillId="0" borderId="36" xfId="0" applyNumberFormat="1" applyBorder="1" applyAlignment="1">
      <alignment horizontal="right"/>
    </xf>
    <xf numFmtId="4" fontId="3" fillId="0" borderId="31" xfId="0" applyNumberFormat="1" applyFont="1" applyBorder="1" applyAlignment="1">
      <alignment horizontal="right"/>
    </xf>
    <xf numFmtId="4" fontId="3" fillId="0" borderId="37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 horizontal="right"/>
    </xf>
    <xf numFmtId="0" fontId="44" fillId="0" borderId="0" xfId="0" applyFont="1" applyAlignment="1">
      <alignment/>
    </xf>
    <xf numFmtId="14" fontId="35" fillId="0" borderId="0" xfId="0" applyNumberFormat="1" applyFont="1" applyAlignment="1">
      <alignment horizontal="left"/>
    </xf>
    <xf numFmtId="0" fontId="9" fillId="0" borderId="1" xfId="33" applyNumberFormat="1" applyFont="1" applyAlignment="1" applyProtection="1">
      <alignment horizontal="left" wrapText="1"/>
      <protection/>
    </xf>
    <xf numFmtId="0" fontId="9" fillId="0" borderId="27" xfId="0" applyNumberFormat="1" applyFont="1" applyBorder="1" applyAlignment="1">
      <alignment wrapText="1"/>
    </xf>
    <xf numFmtId="0" fontId="3" fillId="0" borderId="14" xfId="0" applyFont="1" applyBorder="1" applyAlignment="1">
      <alignment horizontal="center"/>
    </xf>
    <xf numFmtId="4" fontId="0" fillId="0" borderId="38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center"/>
    </xf>
    <xf numFmtId="0" fontId="8" fillId="0" borderId="3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zoomScaleSheetLayoutView="100" workbookViewId="0" topLeftCell="A1">
      <selection activeCell="A1" sqref="A1:IV16384"/>
    </sheetView>
  </sheetViews>
  <sheetFormatPr defaultColWidth="9.140625" defaultRowHeight="15"/>
  <cols>
    <col min="1" max="1" width="4.421875" style="0" customWidth="1"/>
    <col min="2" max="2" width="36.8515625" style="0" customWidth="1"/>
    <col min="3" max="3" width="11.7109375" style="0" customWidth="1"/>
    <col min="4" max="4" width="10.00390625" style="0" customWidth="1"/>
    <col min="5" max="5" width="10.57421875" style="0" customWidth="1"/>
    <col min="6" max="6" width="10.28125" style="0" customWidth="1"/>
    <col min="7" max="7" width="9.57421875" style="0" customWidth="1"/>
    <col min="8" max="8" width="10.28125" style="0" customWidth="1"/>
  </cols>
  <sheetData>
    <row r="1" ht="19.5" customHeight="1">
      <c r="C1" s="65" t="s">
        <v>30</v>
      </c>
    </row>
    <row r="2" spans="1:8" ht="38.25" customHeight="1">
      <c r="A2" s="84" t="s">
        <v>32</v>
      </c>
      <c r="B2" s="84"/>
      <c r="C2" s="84"/>
      <c r="D2" s="84"/>
      <c r="E2" s="84"/>
      <c r="F2" s="84"/>
      <c r="G2" s="84"/>
      <c r="H2" s="84"/>
    </row>
    <row r="3" ht="15.75" thickBot="1">
      <c r="H3" s="52" t="s">
        <v>14</v>
      </c>
    </row>
    <row r="4" spans="1:8" ht="26.25" thickBot="1">
      <c r="A4" s="21" t="s">
        <v>0</v>
      </c>
      <c r="B4" s="34" t="s">
        <v>2</v>
      </c>
      <c r="C4" s="72" t="s">
        <v>13</v>
      </c>
      <c r="D4" s="73"/>
      <c r="E4" s="74" t="s">
        <v>1</v>
      </c>
      <c r="F4" s="73"/>
      <c r="G4" s="75" t="s">
        <v>21</v>
      </c>
      <c r="H4" s="76"/>
    </row>
    <row r="5" spans="1:8" ht="42" customHeight="1" thickBot="1">
      <c r="A5" s="22"/>
      <c r="B5" s="23"/>
      <c r="C5" s="24" t="s">
        <v>18</v>
      </c>
      <c r="D5" s="18" t="s">
        <v>31</v>
      </c>
      <c r="E5" s="24" t="s">
        <v>20</v>
      </c>
      <c r="F5" s="18" t="s">
        <v>31</v>
      </c>
      <c r="G5" s="24" t="s">
        <v>19</v>
      </c>
      <c r="H5" s="18" t="s">
        <v>31</v>
      </c>
    </row>
    <row r="6" spans="1:8" ht="15">
      <c r="A6" s="2"/>
      <c r="B6" s="1" t="s">
        <v>11</v>
      </c>
      <c r="C6" s="8"/>
      <c r="D6" s="7"/>
      <c r="E6" s="5"/>
      <c r="F6" s="16"/>
      <c r="G6" s="8"/>
      <c r="H6" s="7"/>
    </row>
    <row r="7" spans="1:8" ht="16.5" customHeight="1">
      <c r="A7" s="26">
        <v>1</v>
      </c>
      <c r="B7" s="27" t="s">
        <v>4</v>
      </c>
      <c r="C7" s="9">
        <v>113000</v>
      </c>
      <c r="D7" s="35">
        <v>9416</v>
      </c>
      <c r="E7" s="58">
        <f>114398+3690</f>
        <v>118088</v>
      </c>
      <c r="F7" s="44">
        <v>19038</v>
      </c>
      <c r="G7" s="6">
        <f>SUM(E7/C7%)</f>
        <v>104.50265486725664</v>
      </c>
      <c r="H7" s="6">
        <f>SUM(F7/D7%)</f>
        <v>202.18776550552252</v>
      </c>
    </row>
    <row r="8" spans="1:8" ht="15">
      <c r="A8" s="26">
        <v>2</v>
      </c>
      <c r="B8" s="27" t="s">
        <v>17</v>
      </c>
      <c r="C8" s="9">
        <v>26314.6</v>
      </c>
      <c r="D8" s="35">
        <v>2193</v>
      </c>
      <c r="E8" s="59">
        <v>30630</v>
      </c>
      <c r="F8" s="44">
        <v>2968</v>
      </c>
      <c r="G8" s="6">
        <f>SUM(E8/C8%)</f>
        <v>116.39926124660836</v>
      </c>
      <c r="H8" s="6">
        <f>SUM(F8/D8%)</f>
        <v>135.33971728226174</v>
      </c>
    </row>
    <row r="9" spans="1:8" ht="15">
      <c r="A9" s="26">
        <v>3</v>
      </c>
      <c r="B9" s="27" t="s">
        <v>22</v>
      </c>
      <c r="C9" s="9">
        <v>0</v>
      </c>
      <c r="D9" s="35">
        <v>0</v>
      </c>
      <c r="E9" s="60">
        <v>-3</v>
      </c>
      <c r="F9" s="44">
        <v>3</v>
      </c>
      <c r="G9" s="6">
        <v>0</v>
      </c>
      <c r="H9" s="6">
        <v>0</v>
      </c>
    </row>
    <row r="10" spans="1:8" ht="15">
      <c r="A10" s="28">
        <v>4</v>
      </c>
      <c r="B10" s="29" t="s">
        <v>28</v>
      </c>
      <c r="C10" s="10">
        <v>2601</v>
      </c>
      <c r="D10" s="35">
        <v>217</v>
      </c>
      <c r="E10" s="60">
        <f>893+357</f>
        <v>1250</v>
      </c>
      <c r="F10" s="44">
        <v>122</v>
      </c>
      <c r="G10" s="6">
        <f aca="true" t="shared" si="0" ref="G10:G16">SUM(E10/C10%)</f>
        <v>48.058439061899264</v>
      </c>
      <c r="H10" s="6">
        <f aca="true" t="shared" si="1" ref="H10:H16">SUM(F10/D10%)</f>
        <v>56.22119815668203</v>
      </c>
    </row>
    <row r="11" spans="1:8" ht="39">
      <c r="A11" s="30">
        <v>5</v>
      </c>
      <c r="B11" s="67" t="s">
        <v>24</v>
      </c>
      <c r="C11" s="11">
        <v>200</v>
      </c>
      <c r="D11" s="35">
        <v>17</v>
      </c>
      <c r="E11" s="60">
        <v>137</v>
      </c>
      <c r="F11" s="44">
        <v>-1</v>
      </c>
      <c r="G11" s="6">
        <f t="shared" si="0"/>
        <v>68.5</v>
      </c>
      <c r="H11" s="6">
        <f t="shared" si="1"/>
        <v>-5.88235294117647</v>
      </c>
    </row>
    <row r="12" spans="1:8" ht="39">
      <c r="A12" s="30">
        <v>6</v>
      </c>
      <c r="B12" s="68" t="s">
        <v>25</v>
      </c>
      <c r="C12" s="11">
        <v>12300</v>
      </c>
      <c r="D12" s="35">
        <v>1025</v>
      </c>
      <c r="E12" s="60">
        <f>10556</f>
        <v>10556</v>
      </c>
      <c r="F12" s="44">
        <v>-1876</v>
      </c>
      <c r="G12" s="6">
        <f t="shared" si="0"/>
        <v>85.82113821138212</v>
      </c>
      <c r="H12" s="6">
        <f t="shared" si="1"/>
        <v>-183.02439024390245</v>
      </c>
    </row>
    <row r="13" spans="1:8" ht="15">
      <c r="A13" s="30">
        <v>7</v>
      </c>
      <c r="B13" s="31" t="s">
        <v>15</v>
      </c>
      <c r="C13" s="11">
        <v>1223</v>
      </c>
      <c r="D13" s="35">
        <v>102</v>
      </c>
      <c r="E13" s="61">
        <v>336</v>
      </c>
      <c r="F13" s="44">
        <v>432</v>
      </c>
      <c r="G13" s="6">
        <f t="shared" si="0"/>
        <v>27.47342600163532</v>
      </c>
      <c r="H13" s="6">
        <f t="shared" si="1"/>
        <v>423.52941176470586</v>
      </c>
    </row>
    <row r="14" spans="1:8" ht="15">
      <c r="A14" s="30">
        <v>8</v>
      </c>
      <c r="B14" s="31" t="s">
        <v>6</v>
      </c>
      <c r="C14" s="11">
        <v>7467</v>
      </c>
      <c r="D14" s="35">
        <v>622</v>
      </c>
      <c r="E14" s="61">
        <v>157</v>
      </c>
      <c r="F14" s="44">
        <v>728</v>
      </c>
      <c r="G14" s="6">
        <f t="shared" si="0"/>
        <v>2.102584706039909</v>
      </c>
      <c r="H14" s="6">
        <f t="shared" si="1"/>
        <v>117.04180064308682</v>
      </c>
    </row>
    <row r="15" spans="1:8" ht="36" customHeight="1" thickBot="1">
      <c r="A15" s="30">
        <v>9</v>
      </c>
      <c r="B15" s="31" t="s">
        <v>5</v>
      </c>
      <c r="C15" s="11">
        <v>1300</v>
      </c>
      <c r="D15" s="36">
        <v>108</v>
      </c>
      <c r="E15" s="61">
        <v>1748</v>
      </c>
      <c r="F15" s="44">
        <v>150</v>
      </c>
      <c r="G15" s="25">
        <f t="shared" si="0"/>
        <v>134.46153846153845</v>
      </c>
      <c r="H15" s="25">
        <f t="shared" si="1"/>
        <v>138.88888888888889</v>
      </c>
    </row>
    <row r="16" spans="1:8" ht="15.75" thickBot="1">
      <c r="A16" s="82" t="s">
        <v>7</v>
      </c>
      <c r="B16" s="83"/>
      <c r="C16" s="69">
        <f>SUM(C7:C15)</f>
        <v>164405.6</v>
      </c>
      <c r="D16" s="41">
        <f>SUM(D7:D15)</f>
        <v>13700</v>
      </c>
      <c r="E16" s="62">
        <f>SUM(E7:E15)</f>
        <v>162899</v>
      </c>
      <c r="F16" s="53">
        <f>SUM(F7:F15)</f>
        <v>21564</v>
      </c>
      <c r="G16" s="4">
        <f t="shared" si="0"/>
        <v>99.08360785763989</v>
      </c>
      <c r="H16" s="42">
        <f t="shared" si="1"/>
        <v>157.4014598540146</v>
      </c>
    </row>
    <row r="17" spans="1:8" ht="15">
      <c r="A17" s="77" t="s">
        <v>8</v>
      </c>
      <c r="B17" s="78"/>
      <c r="C17" s="12"/>
      <c r="D17" s="37"/>
      <c r="E17" s="63"/>
      <c r="F17" s="45"/>
      <c r="G17" s="15"/>
      <c r="H17" s="39"/>
    </row>
    <row r="18" spans="1:8" ht="26.25" customHeight="1">
      <c r="A18" s="19">
        <v>10</v>
      </c>
      <c r="B18" s="20" t="s">
        <v>12</v>
      </c>
      <c r="C18" s="13"/>
      <c r="D18" s="38"/>
      <c r="E18" s="64">
        <v>9</v>
      </c>
      <c r="F18" s="44">
        <v>0</v>
      </c>
      <c r="G18" s="6">
        <v>0</v>
      </c>
      <c r="H18" s="6">
        <v>0</v>
      </c>
    </row>
    <row r="19" spans="1:8" ht="25.5">
      <c r="A19" s="19">
        <v>11</v>
      </c>
      <c r="B19" s="20" t="s">
        <v>16</v>
      </c>
      <c r="C19" s="14">
        <v>13213</v>
      </c>
      <c r="D19" s="39">
        <v>1101</v>
      </c>
      <c r="E19" s="64">
        <v>11156</v>
      </c>
      <c r="F19" s="44">
        <v>2161</v>
      </c>
      <c r="G19" s="6">
        <f aca="true" t="shared" si="2" ref="G19:H24">SUM(E19/C19%)</f>
        <v>84.43199878907137</v>
      </c>
      <c r="H19" s="6">
        <f t="shared" si="2"/>
        <v>196.27611262488648</v>
      </c>
    </row>
    <row r="20" spans="1:8" ht="27.75" customHeight="1">
      <c r="A20" s="19">
        <v>12</v>
      </c>
      <c r="B20" s="20" t="s">
        <v>29</v>
      </c>
      <c r="C20" s="14">
        <v>2166</v>
      </c>
      <c r="D20" s="39">
        <v>180.5</v>
      </c>
      <c r="E20" s="64">
        <f>290+2351</f>
        <v>2641</v>
      </c>
      <c r="F20" s="44">
        <v>424</v>
      </c>
      <c r="G20" s="6">
        <f t="shared" si="2"/>
        <v>121.9298245614035</v>
      </c>
      <c r="H20" s="6">
        <f t="shared" si="2"/>
        <v>234.90304709141276</v>
      </c>
    </row>
    <row r="21" spans="1:8" ht="15">
      <c r="A21" s="30">
        <v>13</v>
      </c>
      <c r="B21" s="31" t="s">
        <v>3</v>
      </c>
      <c r="C21" s="3">
        <v>500</v>
      </c>
      <c r="D21" s="39">
        <v>42</v>
      </c>
      <c r="E21" s="70">
        <v>618</v>
      </c>
      <c r="F21" s="44">
        <v>63</v>
      </c>
      <c r="G21" s="6">
        <f t="shared" si="2"/>
        <v>123.6</v>
      </c>
      <c r="H21" s="6">
        <f t="shared" si="2"/>
        <v>150</v>
      </c>
    </row>
    <row r="22" spans="1:8" ht="15.75" thickBot="1">
      <c r="A22" s="28">
        <v>14</v>
      </c>
      <c r="B22" s="29" t="s">
        <v>23</v>
      </c>
      <c r="C22" s="3">
        <v>604.8</v>
      </c>
      <c r="D22" s="43">
        <v>121</v>
      </c>
      <c r="E22" s="70">
        <f>357+361</f>
        <v>718</v>
      </c>
      <c r="F22" s="44">
        <v>36</v>
      </c>
      <c r="G22" s="6">
        <f t="shared" si="2"/>
        <v>118.71693121693123</v>
      </c>
      <c r="H22" s="6">
        <f t="shared" si="2"/>
        <v>29.75206611570248</v>
      </c>
    </row>
    <row r="23" spans="1:8" ht="15.75" thickBot="1">
      <c r="A23" s="80" t="s">
        <v>9</v>
      </c>
      <c r="B23" s="81"/>
      <c r="C23" s="71">
        <f>SUM(C18:C22)</f>
        <v>16483.8</v>
      </c>
      <c r="D23" s="4">
        <f>SUM(D18:D22)</f>
        <v>1444.5</v>
      </c>
      <c r="E23" s="54">
        <f>SUM(E18:E22)</f>
        <v>15142</v>
      </c>
      <c r="F23" s="55">
        <f>SUM(F18:F22)</f>
        <v>2684</v>
      </c>
      <c r="G23" s="4">
        <f t="shared" si="2"/>
        <v>91.85988667661583</v>
      </c>
      <c r="H23" s="42">
        <f t="shared" si="2"/>
        <v>185.80823814468673</v>
      </c>
    </row>
    <row r="24" spans="1:8" ht="16.5" thickBot="1">
      <c r="A24" s="72" t="s">
        <v>10</v>
      </c>
      <c r="B24" s="73"/>
      <c r="C24" s="51">
        <f>SUM(C23,C16)</f>
        <v>180889.4</v>
      </c>
      <c r="D24" s="40">
        <f>SUM(D23,D16)</f>
        <v>15144.5</v>
      </c>
      <c r="E24" s="56">
        <f>SUM(E23+E16)</f>
        <v>178041</v>
      </c>
      <c r="F24" s="57">
        <f>SUM(F23+F16)</f>
        <v>24248</v>
      </c>
      <c r="G24" s="4">
        <f t="shared" si="2"/>
        <v>98.42533614462761</v>
      </c>
      <c r="H24" s="42">
        <f t="shared" si="2"/>
        <v>160.11093136122025</v>
      </c>
    </row>
    <row r="25" spans="1:8" ht="15.75">
      <c r="A25" s="46"/>
      <c r="B25" s="46"/>
      <c r="C25" s="47"/>
      <c r="D25" s="47"/>
      <c r="E25" s="48"/>
      <c r="F25" s="48"/>
      <c r="G25" s="49"/>
      <c r="H25" s="50"/>
    </row>
    <row r="26" spans="1:8" ht="15.75">
      <c r="A26" s="46"/>
      <c r="B26" s="46"/>
      <c r="C26" s="47"/>
      <c r="D26" s="47"/>
      <c r="E26" s="48"/>
      <c r="F26" s="48"/>
      <c r="G26" s="49"/>
      <c r="H26" s="50"/>
    </row>
    <row r="27" spans="2:7" ht="45">
      <c r="B27" s="17" t="s">
        <v>27</v>
      </c>
      <c r="C27" s="32"/>
      <c r="D27" s="33"/>
      <c r="E27" s="79" t="s">
        <v>26</v>
      </c>
      <c r="F27" s="79"/>
      <c r="G27" s="79"/>
    </row>
    <row r="30" ht="15">
      <c r="B30" s="66" t="s">
        <v>33</v>
      </c>
    </row>
    <row r="38" ht="16.5" customHeight="1"/>
    <row r="47" ht="38.25" customHeight="1"/>
    <row r="50" ht="26.25" customHeight="1"/>
    <row r="70" ht="16.5" customHeight="1"/>
    <row r="79" ht="36" customHeight="1"/>
    <row r="82" ht="26.25" customHeight="1"/>
    <row r="102" ht="16.5" customHeight="1"/>
    <row r="111" ht="34.5" customHeight="1"/>
    <row r="114" ht="26.25" customHeight="1"/>
    <row r="134" ht="16.5" customHeight="1"/>
    <row r="143" ht="33" customHeight="1"/>
    <row r="146" ht="26.25" customHeight="1"/>
    <row r="166" ht="16.5" customHeight="1"/>
    <row r="175" ht="30.75" customHeight="1"/>
    <row r="178" ht="26.25" customHeight="1"/>
    <row r="198" ht="16.5" customHeight="1"/>
    <row r="207" ht="33.75" customHeight="1"/>
    <row r="210" ht="26.25" customHeight="1"/>
    <row r="230" ht="16.5" customHeight="1"/>
    <row r="240" ht="38.25" customHeight="1"/>
    <row r="243" ht="26.25" customHeight="1"/>
    <row r="263" ht="16.5" customHeight="1"/>
    <row r="272" ht="36" customHeight="1"/>
  </sheetData>
  <sheetProtection/>
  <mergeCells count="9">
    <mergeCell ref="A2:H2"/>
    <mergeCell ref="C4:D4"/>
    <mergeCell ref="E4:F4"/>
    <mergeCell ref="G4:H4"/>
    <mergeCell ref="A16:B16"/>
    <mergeCell ref="A24:B24"/>
    <mergeCell ref="A17:B17"/>
    <mergeCell ref="A23:B23"/>
    <mergeCell ref="E27:G27"/>
  </mergeCells>
  <printOptions/>
  <pageMargins left="0.7" right="0.7" top="0.75" bottom="0.75" header="0.3" footer="0.3"/>
  <pageSetup fitToHeight="1" fitToWidth="1" horizontalDpi="600" verticalDpi="600" orientation="portrait" paperSize="9" scal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2023-07-06T06:26:05Z</cp:lastPrinted>
  <dcterms:created xsi:type="dcterms:W3CDTF">2013-03-13T06:00:00Z</dcterms:created>
  <dcterms:modified xsi:type="dcterms:W3CDTF">2024-01-12T06:36:24Z</dcterms:modified>
  <cp:category/>
  <cp:version/>
  <cp:contentType/>
  <cp:contentStatus/>
</cp:coreProperties>
</file>